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Долина\Собрания\2025\"/>
    </mc:Choice>
  </mc:AlternateContent>
  <bookViews>
    <workbookView xWindow="0" yWindow="0" windowWidth="25600" windowHeight="10910"/>
  </bookViews>
  <sheets>
    <sheet name="Смета" sheetId="5" r:id="rId1"/>
    <sheet name="ШР" sheetId="2" r:id="rId2"/>
    <sheet name="Расходы  за 2024 г" sheetId="8" r:id="rId3"/>
  </sheets>
  <definedNames>
    <definedName name="_xlnm._FilterDatabase" localSheetId="2" hidden="1">'Расходы  за 2024 г'!$A$1:$D$41</definedName>
  </definedNames>
  <calcPr calcId="152511"/>
</workbook>
</file>

<file path=xl/calcChain.xml><?xml version="1.0" encoding="utf-8"?>
<calcChain xmlns="http://schemas.openxmlformats.org/spreadsheetml/2006/main">
  <c r="O25" i="5" l="1"/>
  <c r="I27" i="5"/>
  <c r="N14" i="5"/>
  <c r="N27" i="5" l="1"/>
  <c r="O27" i="5" l="1"/>
  <c r="J27" i="5" l="1"/>
  <c r="B40" i="8"/>
  <c r="E15" i="2"/>
  <c r="F16" i="2"/>
  <c r="E16" i="2" s="1"/>
  <c r="F17" i="2"/>
  <c r="E17" i="2" s="1"/>
  <c r="F15" i="2"/>
  <c r="F14" i="2"/>
  <c r="E14" i="2" s="1"/>
  <c r="F13" i="2"/>
  <c r="E13" i="2" s="1"/>
  <c r="F11" i="2"/>
  <c r="E11" i="2" s="1"/>
  <c r="G19" i="2"/>
  <c r="H19" i="2"/>
  <c r="E19" i="2" l="1"/>
  <c r="F19" i="2"/>
  <c r="H24" i="5"/>
  <c r="K5" i="5"/>
  <c r="H27" i="5" l="1"/>
</calcChain>
</file>

<file path=xl/sharedStrings.xml><?xml version="1.0" encoding="utf-8"?>
<sst xmlns="http://schemas.openxmlformats.org/spreadsheetml/2006/main" count="184" uniqueCount="152">
  <si>
    <t>Тариф</t>
  </si>
  <si>
    <t>В месяц</t>
  </si>
  <si>
    <t>В год</t>
  </si>
  <si>
    <t>Уборка МОП</t>
  </si>
  <si>
    <t>Административные расходы</t>
  </si>
  <si>
    <t>№</t>
  </si>
  <si>
    <t>Резервный фонд</t>
  </si>
  <si>
    <t>Услуга</t>
  </si>
  <si>
    <t>Всего по услугам</t>
  </si>
  <si>
    <t xml:space="preserve">Структурное </t>
  </si>
  <si>
    <t>Должность</t>
  </si>
  <si>
    <t>Количество штатных единиц</t>
  </si>
  <si>
    <t>Тарифная ставка (оклад и пр. в руб.)</t>
  </si>
  <si>
    <t>Налоги , руб.</t>
  </si>
  <si>
    <t>Всего в месяц, руб. (гр.5 + гр.6 + гр.7) х гр.4</t>
  </si>
  <si>
    <t>наименование</t>
  </si>
  <si>
    <t>код</t>
  </si>
  <si>
    <t>НДФЛ</t>
  </si>
  <si>
    <t>Основное</t>
  </si>
  <si>
    <t>Председатель</t>
  </si>
  <si>
    <t xml:space="preserve">Основное </t>
  </si>
  <si>
    <t>Бухгалтер</t>
  </si>
  <si>
    <t xml:space="preserve">Диспетчер </t>
  </si>
  <si>
    <t>Электрик</t>
  </si>
  <si>
    <t>Член Правления</t>
  </si>
  <si>
    <t xml:space="preserve">Итого </t>
  </si>
  <si>
    <t xml:space="preserve">на 31.12.2018 </t>
  </si>
  <si>
    <t>депозит</t>
  </si>
  <si>
    <t xml:space="preserve">основной расчетный счет </t>
  </si>
  <si>
    <t xml:space="preserve">Стоимость основных средств на начало года </t>
  </si>
  <si>
    <t>Прочие поступления денежных средств</t>
  </si>
  <si>
    <t>Размещение БС двух операторов Стройснаб</t>
  </si>
  <si>
    <t>ПАО МТС</t>
  </si>
  <si>
    <t>процент за депозит</t>
  </si>
  <si>
    <t>Пени</t>
  </si>
  <si>
    <t>Начислено</t>
  </si>
  <si>
    <t>Израсходовано</t>
  </si>
  <si>
    <t>спец. счет капитального ремонта д.13</t>
  </si>
  <si>
    <t>спец. счет капитального ремонта д.15</t>
  </si>
  <si>
    <t>спец. счет капитального ремонта д.17</t>
  </si>
  <si>
    <t>спец. счет капитального ремонта д.19</t>
  </si>
  <si>
    <t>НТ-Сервис ООО</t>
  </si>
  <si>
    <t>Диспетчер-Паспортист</t>
  </si>
  <si>
    <t>Альпми-2 ООО</t>
  </si>
  <si>
    <t>Общая площадь помещений используемая для расчетов 24504 м²</t>
  </si>
  <si>
    <t>Остаток денежных средств на</t>
  </si>
  <si>
    <t>Обслуживание лифтов</t>
  </si>
  <si>
    <t>АйТи Сервис ООО</t>
  </si>
  <si>
    <t>ВОЛОЩИК ОЛЕГ АЛЕКСАНДРОВИЧ ИП</t>
  </si>
  <si>
    <t>Институт пром.безопасности, охраны труда и соц.партнерства</t>
  </si>
  <si>
    <t>КИПА ООО</t>
  </si>
  <si>
    <t>СПЕЦТРАНС ООО</t>
  </si>
  <si>
    <t>Управляющая компания по обращению с отходами в Ленинградской области АО</t>
  </si>
  <si>
    <t>ШЕСТОПАЛОВ ДМИТРИЙ ВАСИЛЬЕВИЧ ИП</t>
  </si>
  <si>
    <t>15 000,00</t>
  </si>
  <si>
    <t>Стр.взносы30 %</t>
  </si>
  <si>
    <t>ОТЧЕТ ТСН(Ж)"Южная Долина-2" за 2024 год.                                                                                                                                Дома по улице Доктора Сотникова 13,15,17,19</t>
  </si>
  <si>
    <t>на 01.01.2024</t>
  </si>
  <si>
    <t>на 31.12.2024</t>
  </si>
  <si>
    <t>Абсолют Пром ООО</t>
  </si>
  <si>
    <t>ВАРМИ ООО</t>
  </si>
  <si>
    <t>ВсеИнструменты.ру ООО</t>
  </si>
  <si>
    <t>5 443 325,57</t>
  </si>
  <si>
    <t>2 782 784,90</t>
  </si>
  <si>
    <t>ГИЛЬДИЯ МАЛЯРОВ ООО</t>
  </si>
  <si>
    <t>ДЕЗАРСЕНАЛ ООО</t>
  </si>
  <si>
    <t>Индивидульный предприниматель Ляшенко Алексей Александрович</t>
  </si>
  <si>
    <t>Казвирова H.Б ИП</t>
  </si>
  <si>
    <t>Карекс Сервис ООО</t>
  </si>
  <si>
    <t>Квартплата Онлайн ООО</t>
  </si>
  <si>
    <t>КОВАЛЬЧУК ДМИТРИЙ СЕРГЕЕВИЧ</t>
  </si>
  <si>
    <t>КОММАРТ ООО</t>
  </si>
  <si>
    <t>Луннова Любовь Олеговна ИП</t>
  </si>
  <si>
    <t>Маргарита Виктор Андреевич</t>
  </si>
  <si>
    <t>МТС ПАО</t>
  </si>
  <si>
    <t>Оптика Сервис Регион ООО</t>
  </si>
  <si>
    <t>РКС-энерго ООО</t>
  </si>
  <si>
    <t>5 400 163,91</t>
  </si>
  <si>
    <t>Рылеев А. А. ИП</t>
  </si>
  <si>
    <t>САО РЕСО-ГАРАНТИЯ</t>
  </si>
  <si>
    <t>ТЕХМАШКОМ ООО</t>
  </si>
  <si>
    <t>ТК ЭДЕМ ООО</t>
  </si>
  <si>
    <t>УНИКУМПЛАСТ СЕВЕРО-ЗАПАД ООО</t>
  </si>
  <si>
    <t>1 901 838,93</t>
  </si>
  <si>
    <t>ШУБИНА ОЛЬГА ВЛАДИМИРОВНА ИП</t>
  </si>
  <si>
    <t>ЮниРент ООО</t>
  </si>
  <si>
    <t>Итого</t>
  </si>
  <si>
    <t xml:space="preserve"> за противогололедный реагент бионорд (сч.1240 от 10.12.2024) </t>
  </si>
  <si>
    <t xml:space="preserve">комплекс работ по мытью фасадного остекления д.13 15.17 (19 сч.55 от 18.09.2024 г) </t>
  </si>
  <si>
    <t>настенный газовый котел 2 шт ( сч.ЮВ00-001159 от 30.09.2024)</t>
  </si>
  <si>
    <t xml:space="preserve"> работы по покраске грузопассажирского лифта (сч.160 от 17.10.2024)</t>
  </si>
  <si>
    <t xml:space="preserve">счетчик воды турбинный (сч.2411-278204-85687 от 14.11.2024) </t>
  </si>
  <si>
    <t>оплата за краску для стен и потолков (сч. 271 от 11.11.2024)</t>
  </si>
  <si>
    <t>отраву от грызунов (сч.00273 от 13.06.2024)</t>
  </si>
  <si>
    <t xml:space="preserve">за выполненные работы по дог.1 от 21.05.2024  ремонт, очистка и обслуживание кровли (сч.10 от 21.05.2024) </t>
  </si>
  <si>
    <t xml:space="preserve"> аренду экскаватора погрузчика 16 ч (сч.2 от 18.04.2024)</t>
  </si>
  <si>
    <t xml:space="preserve">18064,52 -ремонт  клапана шампуня и байпас,  уплотнений помпы замена  масла ( сч.2314 от 29 мая 2024), 6390,70ремонт и переборку помпы (сч.4597 от 28.10.2024), 7670,90- тройное сопло( сч.сч.4772 от 11.11.2024) </t>
  </si>
  <si>
    <t xml:space="preserve">Ежемесячное размещение сведений на портале ГИС ЖКХ об объектах жилищного фонда и платежных документах  договору3840-кв от13.02.2018 и услуги расчетного центра по дог.4451-РЦ </t>
  </si>
  <si>
    <t xml:space="preserve">техническое обслуживание лифтов </t>
  </si>
  <si>
    <t>обслуживание системы видеонаблюдения</t>
  </si>
  <si>
    <t>2700-диагностику системы усиления сотовой связи (cч.сч.417 от 15  апрел) 42614-монтаж и пуско- наладку усиления сигнала кабель антенну репитер ( сч.440 от 19 апреля 2024)</t>
  </si>
  <si>
    <t>песок для песочниц  (сч.305 от 29 мая 2024)</t>
  </si>
  <si>
    <t xml:space="preserve">218720-ремонт фассадн.(мех.зач.фассадн плит обеспыл.основ грунтов оснан покраска в 2 восстан штук слоя гидроиз. Балкона (сч.2 от 03.06.2024) , 199980-восстановление фассада Доктора Сотникова д.19 расшивка трещин грунтов.основания нанесение акрил герметика по местам рещин покраска в 2 слоя ) (сч.3 от 17.06.2024) , 30000-нанесение антиплесени с последующей смывкой аппаратом высокого давления по двум парадным д.15 (сч.1 от 07.10.2024 ) </t>
  </si>
  <si>
    <t xml:space="preserve"> сверление отверстий сч.61 от 13.02.2024</t>
  </si>
  <si>
    <t>Миронов Юрий Юрьевич ИП</t>
  </si>
  <si>
    <t xml:space="preserve">оплата мобильной связи </t>
  </si>
  <si>
    <t xml:space="preserve">19800-сч.5 от 16.01.2024 г. за краску пионер, 9900-сч.16 от 20.02.2024 г за краску ВДАК, 127500 сч.41 от 15 апреля 2024 г за краску -экстерн-минерал,  105750-сч.54 от 14.05.2024 за краску фасадную экстериор цоколь 9.10 л цвет ТСЫ Ы 3060-Е90К*НВ </t>
  </si>
  <si>
    <t>ИП Семенов Анатолий Николаевич</t>
  </si>
  <si>
    <t xml:space="preserve">обучение по программе доп.проф.образоваинеи Безопасн.эксплуат.и обслуж электроустановок. договор 43-э23 </t>
  </si>
  <si>
    <t xml:space="preserve"> за знак дорожный 2 шт. ( сч. 3 от 17.01.2024), 7350- за изготовление и монтаж наклеек на кнопки лифтов (сч.сч. 84 от 28.10.2024)</t>
  </si>
  <si>
    <t xml:space="preserve"> за столбик парковочный (сч.2021 от 05 апреля 2024 г)</t>
  </si>
  <si>
    <t xml:space="preserve"> за запчасти ремонт водомера (сч.301 от 11.10.2024) </t>
  </si>
  <si>
    <t xml:space="preserve"> страование лифтов сч.МФ-6250458723 по договору NRESX12429395097000 от  26/02/2024 за период с 03.03.2024 по 02.03.2025В том числе НДС не облагается.</t>
  </si>
  <si>
    <t xml:space="preserve"> за услуги экскаватора- погрузчика 27.11.2023 (сч.132  от 26.12.2023 з и сч.2 от 11.01.2024)</t>
  </si>
  <si>
    <t>сч.149 от 29.07.2024 за вывоз строительного мусора до 10 м3 с погрузкой</t>
  </si>
  <si>
    <t xml:space="preserve">13600-сч.124 от 06.02.2024 за соль техническую мешок 50 кг 29000-сч.55 от 24.09.2024 соль техническая мешок 50 к </t>
  </si>
  <si>
    <t>Неисключительные права на использование программныхпродуктов "1С:Комплект поддержки". 1С:КП Базовый. 12 ( сч. № 017/00000039346 от 01 августа 2024 г. )</t>
  </si>
  <si>
    <t xml:space="preserve"> за сотовый поликарбонат 8 мм Berolux 2100х12000мм (Коричневый) (по 4072 от 1 августа 2024 г.)</t>
  </si>
  <si>
    <t xml:space="preserve">  за услуги по аренде спецтехники (сч.7 от 15 мая 2024 г.)</t>
  </si>
  <si>
    <t>аренде и обслуживанию ковровых покрытий</t>
  </si>
  <si>
    <t>Универсалгазсервис</t>
  </si>
  <si>
    <t xml:space="preserve">Расшифровка  расходов за 2024 г. </t>
  </si>
  <si>
    <t>Газпроммежрегионгаз</t>
  </si>
  <si>
    <t>ВТ-Сети</t>
  </si>
  <si>
    <t xml:space="preserve">Штатное расписание на 2024 год </t>
  </si>
  <si>
    <t>Исполнение сметы расходов ТСН(Ж) "Южная Долина-2" за 2024 год.                                                                                                                                Дома по улице Доктора Сотникова 13, 15, 17, 19</t>
  </si>
  <si>
    <t>статья затрат</t>
  </si>
  <si>
    <t>Тех.обслуживание ВДГО</t>
  </si>
  <si>
    <t xml:space="preserve">Содержание общего имущества </t>
  </si>
  <si>
    <t>Содержаниепридомовой территории</t>
  </si>
  <si>
    <t>Текущий ремонт</t>
  </si>
  <si>
    <t xml:space="preserve"> ФСС нс  0,6%</t>
  </si>
  <si>
    <t>земля плодородная</t>
  </si>
  <si>
    <t>ХВ и Водоотведение</t>
  </si>
  <si>
    <t>текущ.ремонт</t>
  </si>
  <si>
    <t>админ.расх</t>
  </si>
  <si>
    <t>обсл.общ.газ.обор</t>
  </si>
  <si>
    <t>экспл.и техн.обсл.дифта</t>
  </si>
  <si>
    <t>содерж.общ имущества</t>
  </si>
  <si>
    <t>ГАЗ</t>
  </si>
  <si>
    <t>содерж и благоустр прид.</t>
  </si>
  <si>
    <t>уборка моп</t>
  </si>
  <si>
    <t>Тех.обслуживание ВКГО</t>
  </si>
  <si>
    <t>830 414,88</t>
  </si>
  <si>
    <t>Аренда нежил.помещ.</t>
  </si>
  <si>
    <t>Аренда кровли операторами связи фасадная реклама</t>
  </si>
  <si>
    <t>ИП "Сервис 47"</t>
  </si>
  <si>
    <t>Уборка придомовой территории, уборка МОП, мытье окон, мелкий текущий ремонт.</t>
  </si>
  <si>
    <t>тек.рем+ уборка МОП+сод прид</t>
  </si>
  <si>
    <t>вывоз ТКО</t>
  </si>
  <si>
    <t>коммунальная услуга</t>
  </si>
  <si>
    <t>эл.эн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</si>
</sst>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0.00"/>
    <numFmt numFmtId="165" formatCode="#########################################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rgb="FF003F2F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E5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5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 wrapText="1"/>
    </xf>
    <xf numFmtId="164" fontId="0" fillId="5" borderId="35" xfId="0" applyNumberFormat="1" applyFill="1" applyBorder="1" applyAlignment="1">
      <alignment horizontal="right" vertical="top" wrapText="1"/>
    </xf>
    <xf numFmtId="164" fontId="0" fillId="5" borderId="1" xfId="0" applyNumberFormat="1" applyFill="1" applyBorder="1" applyAlignment="1">
      <alignment horizontal="right" vertical="top" wrapText="1"/>
    </xf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4" fillId="14" borderId="1" xfId="0" applyFont="1" applyFill="1" applyBorder="1" applyAlignment="1">
      <alignment horizontal="left" vertical="top" wrapText="1"/>
    </xf>
    <xf numFmtId="0" fontId="0" fillId="14" borderId="1" xfId="0" applyFill="1" applyBorder="1"/>
    <xf numFmtId="0" fontId="0" fillId="4" borderId="1" xfId="0" applyFill="1" applyBorder="1"/>
    <xf numFmtId="0" fontId="13" fillId="11" borderId="0" xfId="0" applyFont="1" applyFill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5" fontId="13" fillId="0" borderId="1" xfId="0" applyNumberFormat="1" applyFont="1" applyBorder="1" applyAlignment="1">
      <alignment horizontal="left" vertical="top" wrapText="1"/>
    </xf>
    <xf numFmtId="0" fontId="13" fillId="0" borderId="1" xfId="0" applyFont="1" applyBorder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8" borderId="0" xfId="0" applyFont="1" applyFill="1" applyAlignment="1">
      <alignment horizontal="center" wrapText="1"/>
    </xf>
    <xf numFmtId="0" fontId="10" fillId="8" borderId="0" xfId="0" applyFont="1" applyFill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/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9" fillId="8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Дополнительыне доходы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Смета!$I$12:$O$12</c:f>
              <c:strCache>
                <c:ptCount val="4"/>
                <c:pt idx="0">
                  <c:v>Аренда нежил.помещ.</c:v>
                </c:pt>
                <c:pt idx="2">
                  <c:v>Аренда кровли операторами связи фасадная реклама</c:v>
                </c:pt>
                <c:pt idx="3">
                  <c:v>Пени</c:v>
                </c:pt>
              </c:strCache>
            </c:strRef>
          </c:cat>
          <c:val>
            <c:numRef>
              <c:f>Смета!$I$13:$O$13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B-4FD5-8F5E-1B63F7721F0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56639509811401"/>
          <c:y val="4.7761194029850747E-2"/>
          <c:w val="0.74225379145301895"/>
          <c:h val="0.4706944020057194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Смета!$N$17</c:f>
              <c:strCache>
                <c:ptCount val="1"/>
                <c:pt idx="0">
                  <c:v>Начислено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Смета!$B$18:$G$26</c:f>
              <c:strCache>
                <c:ptCount val="9"/>
                <c:pt idx="0">
                  <c:v>Содержание общего имущества </c:v>
                </c:pt>
                <c:pt idx="1">
                  <c:v>Текущий ремонт</c:v>
                </c:pt>
                <c:pt idx="2">
                  <c:v>Содержаниепридомовой территории</c:v>
                </c:pt>
                <c:pt idx="3">
                  <c:v>Уборка МОП</c:v>
                </c:pt>
                <c:pt idx="4">
                  <c:v>Административные расходы</c:v>
                </c:pt>
                <c:pt idx="5">
                  <c:v>Обслуживание лифтов</c:v>
                </c:pt>
                <c:pt idx="6">
                  <c:v>Резервный фонд</c:v>
                </c:pt>
                <c:pt idx="7">
                  <c:v>Тех.обслуживание ВДГО</c:v>
                </c:pt>
                <c:pt idx="8">
                  <c:v>Тех.обслуживание ВКГО</c:v>
                </c:pt>
              </c:strCache>
            </c:strRef>
          </c:cat>
          <c:val>
            <c:numRef>
              <c:f>Смета!$N$18:$N$26</c:f>
              <c:numCache>
                <c:formatCode>##\ ###\ ##0.00</c:formatCode>
                <c:ptCount val="9"/>
                <c:pt idx="0">
                  <c:v>3190190.51</c:v>
                </c:pt>
                <c:pt idx="1">
                  <c:v>1307019.96</c:v>
                </c:pt>
                <c:pt idx="2">
                  <c:v>1769245.06</c:v>
                </c:pt>
                <c:pt idx="3">
                  <c:v>1123048.94</c:v>
                </c:pt>
                <c:pt idx="4">
                  <c:v>1744521.29</c:v>
                </c:pt>
                <c:pt idx="5">
                  <c:v>1017157.23</c:v>
                </c:pt>
                <c:pt idx="6">
                  <c:v>112681.32</c:v>
                </c:pt>
                <c:pt idx="7">
                  <c:v>154584</c:v>
                </c:pt>
                <c:pt idx="8">
                  <c:v>1602912</c:v>
                </c:pt>
              </c:numCache>
            </c:numRef>
          </c:val>
        </c:ser>
        <c:ser>
          <c:idx val="0"/>
          <c:order val="1"/>
          <c:tx>
            <c:strRef>
              <c:f>Смета!$O$17</c:f>
              <c:strCache>
                <c:ptCount val="1"/>
                <c:pt idx="0">
                  <c:v>Израсходовано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Смета!$B$18:$G$26</c:f>
              <c:strCache>
                <c:ptCount val="9"/>
                <c:pt idx="0">
                  <c:v>Содержание общего имущества </c:v>
                </c:pt>
                <c:pt idx="1">
                  <c:v>Текущий ремонт</c:v>
                </c:pt>
                <c:pt idx="2">
                  <c:v>Содержаниепридомовой территории</c:v>
                </c:pt>
                <c:pt idx="3">
                  <c:v>Уборка МОП</c:v>
                </c:pt>
                <c:pt idx="4">
                  <c:v>Административные расходы</c:v>
                </c:pt>
                <c:pt idx="5">
                  <c:v>Обслуживание лифтов</c:v>
                </c:pt>
                <c:pt idx="6">
                  <c:v>Резервный фонд</c:v>
                </c:pt>
                <c:pt idx="7">
                  <c:v>Тех.обслуживание ВДГО</c:v>
                </c:pt>
                <c:pt idx="8">
                  <c:v>Тех.обслуживание ВКГО</c:v>
                </c:pt>
              </c:strCache>
            </c:strRef>
          </c:cat>
          <c:val>
            <c:numRef>
              <c:f>Смета!$O$18:$O$26</c:f>
              <c:numCache>
                <c:formatCode>General</c:formatCode>
                <c:ptCount val="9"/>
                <c:pt idx="0">
                  <c:v>4088843.92</c:v>
                </c:pt>
                <c:pt idx="1">
                  <c:v>2208601</c:v>
                </c:pt>
                <c:pt idx="2">
                  <c:v>2279454.23</c:v>
                </c:pt>
                <c:pt idx="3">
                  <c:v>1208473.6000000001</c:v>
                </c:pt>
                <c:pt idx="4">
                  <c:v>2240060</c:v>
                </c:pt>
                <c:pt idx="5">
                  <c:v>1142091</c:v>
                </c:pt>
                <c:pt idx="6">
                  <c:v>111664.4</c:v>
                </c:pt>
                <c:pt idx="7">
                  <c:v>205983.68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7440048"/>
        <c:axId val="1557434064"/>
        <c:axId val="1553089232"/>
      </c:bar3DChart>
      <c:catAx>
        <c:axId val="15574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7434064"/>
        <c:crosses val="autoZero"/>
        <c:auto val="1"/>
        <c:lblAlgn val="ctr"/>
        <c:lblOffset val="100"/>
        <c:noMultiLvlLbl val="0"/>
      </c:catAx>
      <c:valAx>
        <c:axId val="15574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\ ###\ 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7440048"/>
        <c:crosses val="autoZero"/>
        <c:crossBetween val="between"/>
      </c:valAx>
      <c:serAx>
        <c:axId val="1553089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5743406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14</xdr:row>
      <xdr:rowOff>400050</xdr:rowOff>
    </xdr:from>
    <xdr:to>
      <xdr:col>23</xdr:col>
      <xdr:colOff>274320</xdr:colOff>
      <xdr:row>24</xdr:row>
      <xdr:rowOff>148590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45B20E51-2179-A18A-73B7-EBAFFC316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9524</xdr:rowOff>
    </xdr:from>
    <xdr:to>
      <xdr:col>15</xdr:col>
      <xdr:colOff>6350</xdr:colOff>
      <xdr:row>47</xdr:row>
      <xdr:rowOff>63500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34" sqref="P34"/>
    </sheetView>
  </sheetViews>
  <sheetFormatPr defaultRowHeight="14.5" x14ac:dyDescent="0.35"/>
  <cols>
    <col min="1" max="1" width="3" customWidth="1"/>
    <col min="2" max="2" width="19.1796875" style="3" customWidth="1"/>
    <col min="7" max="7" width="7" customWidth="1"/>
    <col min="8" max="8" width="6.81640625" hidden="1" customWidth="1"/>
    <col min="9" max="9" width="12.7265625" customWidth="1"/>
    <col min="10" max="10" width="11.7265625" customWidth="1"/>
    <col min="11" max="13" width="8.81640625" hidden="1" customWidth="1"/>
    <col min="14" max="14" width="13.81640625" customWidth="1"/>
    <col min="15" max="15" width="17.1796875" customWidth="1"/>
  </cols>
  <sheetData>
    <row r="1" spans="1:15" ht="33.65" customHeight="1" x14ac:dyDescent="0.35">
      <c r="A1" s="108" t="s">
        <v>56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9"/>
      <c r="M1" s="109"/>
      <c r="N1" s="109"/>
      <c r="O1" s="109"/>
    </row>
    <row r="2" spans="1:15" x14ac:dyDescent="0.35">
      <c r="A2" s="114" t="s">
        <v>44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  <c r="O2" s="115"/>
    </row>
    <row r="3" spans="1:15" ht="15" customHeight="1" x14ac:dyDescent="0.35">
      <c r="A3" s="98">
        <v>1</v>
      </c>
      <c r="B3" s="110" t="s">
        <v>45</v>
      </c>
      <c r="C3" s="111"/>
      <c r="D3" s="111"/>
      <c r="E3" s="111"/>
      <c r="F3" s="111"/>
      <c r="G3" s="111"/>
      <c r="H3" s="111"/>
      <c r="I3" s="112" t="s">
        <v>57</v>
      </c>
      <c r="J3" s="112"/>
      <c r="K3" s="112" t="s">
        <v>26</v>
      </c>
      <c r="L3" s="112"/>
      <c r="M3" s="47" t="s">
        <v>27</v>
      </c>
      <c r="N3" s="112" t="s">
        <v>58</v>
      </c>
      <c r="O3" s="112"/>
    </row>
    <row r="4" spans="1:15" ht="14.5" customHeight="1" x14ac:dyDescent="0.35">
      <c r="A4" s="116"/>
      <c r="B4" s="111"/>
      <c r="C4" s="111"/>
      <c r="D4" s="111"/>
      <c r="E4" s="111"/>
      <c r="F4" s="111"/>
      <c r="G4" s="111"/>
      <c r="H4" s="111"/>
      <c r="I4" s="113"/>
      <c r="J4" s="113"/>
      <c r="K4" s="48"/>
      <c r="L4" s="48"/>
      <c r="M4" s="47"/>
      <c r="N4" s="113"/>
      <c r="O4" s="113"/>
    </row>
    <row r="5" spans="1:15" ht="11.5" customHeight="1" x14ac:dyDescent="0.35">
      <c r="A5" s="116"/>
      <c r="B5" s="111"/>
      <c r="C5" s="111"/>
      <c r="D5" s="111"/>
      <c r="E5" s="111"/>
      <c r="F5" s="111"/>
      <c r="G5" s="111"/>
      <c r="H5" s="111"/>
      <c r="I5" s="113"/>
      <c r="J5" s="113"/>
      <c r="K5" s="112">
        <f>1330881.34-M5</f>
        <v>530881.34000000008</v>
      </c>
      <c r="L5" s="112"/>
      <c r="M5" s="48">
        <v>800000</v>
      </c>
      <c r="N5" s="113"/>
      <c r="O5" s="113"/>
    </row>
    <row r="6" spans="1:15" ht="17.5" customHeight="1" x14ac:dyDescent="0.35">
      <c r="A6" s="99"/>
      <c r="B6" s="117" t="s">
        <v>28</v>
      </c>
      <c r="C6" s="118"/>
      <c r="D6" s="118"/>
      <c r="E6" s="118"/>
      <c r="F6" s="118"/>
      <c r="G6" s="118"/>
      <c r="H6" s="118"/>
      <c r="I6" s="66">
        <v>609839.07999999996</v>
      </c>
      <c r="J6" s="67"/>
      <c r="K6" s="42"/>
      <c r="L6" s="42"/>
      <c r="M6" s="43"/>
      <c r="N6" s="119">
        <v>721655.09</v>
      </c>
      <c r="O6" s="120"/>
    </row>
    <row r="7" spans="1:15" ht="17.5" customHeight="1" x14ac:dyDescent="0.35">
      <c r="A7" s="99"/>
      <c r="B7" s="68" t="s">
        <v>37</v>
      </c>
      <c r="C7" s="69"/>
      <c r="D7" s="69"/>
      <c r="E7" s="69"/>
      <c r="F7" s="69"/>
      <c r="G7" s="69"/>
      <c r="H7" s="69"/>
      <c r="I7" s="66">
        <v>2938137.03</v>
      </c>
      <c r="J7" s="67"/>
      <c r="K7" s="42"/>
      <c r="L7" s="42"/>
      <c r="M7" s="43"/>
      <c r="N7" s="119">
        <v>3800468.43</v>
      </c>
      <c r="O7" s="120"/>
    </row>
    <row r="8" spans="1:15" ht="17.5" customHeight="1" x14ac:dyDescent="0.35">
      <c r="A8" s="99"/>
      <c r="B8" s="68" t="s">
        <v>38</v>
      </c>
      <c r="C8" s="69"/>
      <c r="D8" s="69"/>
      <c r="E8" s="69"/>
      <c r="F8" s="69"/>
      <c r="G8" s="69"/>
      <c r="H8" s="69"/>
      <c r="I8" s="66">
        <v>2915366.19</v>
      </c>
      <c r="J8" s="67"/>
      <c r="K8" s="42"/>
      <c r="L8" s="42"/>
      <c r="M8" s="43"/>
      <c r="N8" s="119">
        <v>3729902.24</v>
      </c>
      <c r="O8" s="120"/>
    </row>
    <row r="9" spans="1:15" ht="17.5" customHeight="1" x14ac:dyDescent="0.35">
      <c r="A9" s="99"/>
      <c r="B9" s="68" t="s">
        <v>39</v>
      </c>
      <c r="C9" s="69"/>
      <c r="D9" s="69"/>
      <c r="E9" s="69"/>
      <c r="F9" s="69"/>
      <c r="G9" s="69"/>
      <c r="H9" s="69"/>
      <c r="I9" s="66">
        <v>2911762.25</v>
      </c>
      <c r="J9" s="67"/>
      <c r="K9" s="42"/>
      <c r="L9" s="42"/>
      <c r="M9" s="43"/>
      <c r="N9" s="119">
        <v>3672956.1</v>
      </c>
      <c r="O9" s="120"/>
    </row>
    <row r="10" spans="1:15" ht="25.15" customHeight="1" x14ac:dyDescent="0.35">
      <c r="A10" s="99"/>
      <c r="B10" s="68" t="s">
        <v>40</v>
      </c>
      <c r="C10" s="69"/>
      <c r="D10" s="69"/>
      <c r="E10" s="69"/>
      <c r="F10" s="69"/>
      <c r="G10" s="69"/>
      <c r="H10" s="69"/>
      <c r="I10" s="66">
        <v>3644715</v>
      </c>
      <c r="J10" s="67"/>
      <c r="K10" s="42"/>
      <c r="L10" s="42"/>
      <c r="M10" s="43"/>
      <c r="N10" s="102">
        <v>4797211.58</v>
      </c>
      <c r="O10" s="103"/>
    </row>
    <row r="11" spans="1:15" ht="31.15" customHeight="1" x14ac:dyDescent="0.35">
      <c r="A11" s="62">
        <v>2</v>
      </c>
      <c r="B11" s="89" t="s">
        <v>29</v>
      </c>
      <c r="C11" s="90"/>
      <c r="D11" s="90"/>
      <c r="E11" s="90"/>
      <c r="F11" s="90"/>
      <c r="G11" s="90"/>
      <c r="H11" s="90"/>
      <c r="I11" s="66">
        <v>3476684.47</v>
      </c>
      <c r="J11" s="67"/>
      <c r="K11" s="101"/>
      <c r="L11" s="101"/>
      <c r="M11" s="44"/>
      <c r="N11" s="102">
        <v>3597364.47</v>
      </c>
      <c r="O11" s="103"/>
    </row>
    <row r="12" spans="1:15" ht="63.75" customHeight="1" x14ac:dyDescent="0.35">
      <c r="A12" s="98">
        <v>3</v>
      </c>
      <c r="B12" s="70" t="s">
        <v>30</v>
      </c>
      <c r="C12" s="71"/>
      <c r="D12" s="71"/>
      <c r="E12" s="71"/>
      <c r="F12" s="71"/>
      <c r="G12" s="72"/>
      <c r="H12" s="17"/>
      <c r="I12" s="82" t="s">
        <v>144</v>
      </c>
      <c r="J12" s="83"/>
      <c r="K12" s="46" t="s">
        <v>31</v>
      </c>
      <c r="L12" s="46" t="s">
        <v>32</v>
      </c>
      <c r="M12" s="46" t="s">
        <v>33</v>
      </c>
      <c r="N12" s="46" t="s">
        <v>145</v>
      </c>
      <c r="O12" s="46" t="s">
        <v>34</v>
      </c>
    </row>
    <row r="13" spans="1:15" ht="28.5" hidden="1" customHeight="1" x14ac:dyDescent="0.35">
      <c r="A13" s="99"/>
      <c r="B13" s="73"/>
      <c r="C13" s="74"/>
      <c r="D13" s="74"/>
      <c r="E13" s="74"/>
      <c r="F13" s="74"/>
      <c r="G13" s="75"/>
      <c r="H13" s="17"/>
      <c r="I13" s="32"/>
      <c r="J13" s="32">
        <v>2000</v>
      </c>
      <c r="K13" s="32"/>
      <c r="L13" s="32"/>
      <c r="M13" s="32"/>
      <c r="N13" s="32">
        <v>724400</v>
      </c>
      <c r="O13" s="16">
        <v>91291.94</v>
      </c>
    </row>
    <row r="14" spans="1:15" ht="28.5" customHeight="1" x14ac:dyDescent="0.35">
      <c r="A14" s="100"/>
      <c r="B14" s="76"/>
      <c r="C14" s="77"/>
      <c r="D14" s="77"/>
      <c r="E14" s="77"/>
      <c r="F14" s="77"/>
      <c r="G14" s="78"/>
      <c r="H14" s="18"/>
      <c r="I14" s="84">
        <v>127000</v>
      </c>
      <c r="J14" s="85"/>
      <c r="K14" s="60"/>
      <c r="L14" s="60"/>
      <c r="M14" s="60"/>
      <c r="N14" s="60">
        <f>438809.9+572000</f>
        <v>1010809.9</v>
      </c>
      <c r="O14" s="60">
        <v>202599.91</v>
      </c>
    </row>
    <row r="15" spans="1:15" ht="56.25" customHeight="1" x14ac:dyDescent="0.35">
      <c r="A15" s="62">
        <v>4</v>
      </c>
      <c r="B15" s="92" t="s">
        <v>125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15" ht="25.15" customHeight="1" x14ac:dyDescent="0.35">
      <c r="A16" s="94" t="s">
        <v>44</v>
      </c>
      <c r="B16" s="94"/>
      <c r="C16" s="94"/>
      <c r="D16" s="94"/>
      <c r="E16" s="94"/>
      <c r="F16" s="94"/>
      <c r="G16" s="94"/>
      <c r="H16" s="94"/>
      <c r="I16" s="94"/>
      <c r="J16" s="94"/>
      <c r="K16" s="71"/>
      <c r="L16" s="71"/>
      <c r="M16" s="71"/>
      <c r="N16" s="71"/>
      <c r="O16" s="71"/>
    </row>
    <row r="17" spans="1:16" ht="25.15" customHeight="1" x14ac:dyDescent="0.35">
      <c r="A17" s="19" t="s">
        <v>5</v>
      </c>
      <c r="B17" s="95" t="s">
        <v>7</v>
      </c>
      <c r="C17" s="96"/>
      <c r="D17" s="96"/>
      <c r="E17" s="96"/>
      <c r="F17" s="96"/>
      <c r="G17" s="97"/>
      <c r="H17" s="19" t="s">
        <v>0</v>
      </c>
      <c r="I17" s="19" t="s">
        <v>1</v>
      </c>
      <c r="J17" s="19" t="s">
        <v>2</v>
      </c>
      <c r="K17" s="20"/>
      <c r="L17" s="20"/>
      <c r="M17" s="20"/>
      <c r="N17" s="21" t="s">
        <v>35</v>
      </c>
      <c r="O17" s="22" t="s">
        <v>36</v>
      </c>
    </row>
    <row r="18" spans="1:16" ht="20.25" customHeight="1" x14ac:dyDescent="0.35">
      <c r="A18" s="23">
        <v>1</v>
      </c>
      <c r="B18" s="91" t="s">
        <v>128</v>
      </c>
      <c r="C18" s="80"/>
      <c r="D18" s="80"/>
      <c r="E18" s="80"/>
      <c r="F18" s="80"/>
      <c r="G18" s="81"/>
      <c r="H18" s="24">
        <v>14.83</v>
      </c>
      <c r="I18" s="40">
        <v>277630</v>
      </c>
      <c r="J18" s="40">
        <v>3331564</v>
      </c>
      <c r="K18" s="30"/>
      <c r="L18" s="30"/>
      <c r="M18" s="30"/>
      <c r="N18" s="36">
        <v>3190190.51</v>
      </c>
      <c r="O18" s="61">
        <v>4088843.92</v>
      </c>
    </row>
    <row r="19" spans="1:16" ht="20.25" customHeight="1" x14ac:dyDescent="0.35">
      <c r="A19" s="23">
        <v>2</v>
      </c>
      <c r="B19" s="91" t="s">
        <v>130</v>
      </c>
      <c r="C19" s="106"/>
      <c r="D19" s="106"/>
      <c r="E19" s="106"/>
      <c r="F19" s="106"/>
      <c r="G19" s="107"/>
      <c r="H19" s="24"/>
      <c r="I19" s="40">
        <v>108553</v>
      </c>
      <c r="J19" s="40">
        <v>1302633</v>
      </c>
      <c r="K19" s="30"/>
      <c r="L19" s="30"/>
      <c r="M19" s="30"/>
      <c r="N19" s="36">
        <v>1307019.96</v>
      </c>
      <c r="O19" s="17">
        <v>2208601</v>
      </c>
    </row>
    <row r="20" spans="1:16" ht="21" customHeight="1" x14ac:dyDescent="0.35">
      <c r="A20" s="23">
        <v>3</v>
      </c>
      <c r="B20" s="79" t="s">
        <v>129</v>
      </c>
      <c r="C20" s="80"/>
      <c r="D20" s="80"/>
      <c r="E20" s="80"/>
      <c r="F20" s="80"/>
      <c r="G20" s="81"/>
      <c r="H20" s="25">
        <v>4.7699999999999996</v>
      </c>
      <c r="I20" s="40">
        <v>161726</v>
      </c>
      <c r="J20" s="41">
        <v>1940717</v>
      </c>
      <c r="K20" s="31"/>
      <c r="L20" s="31"/>
      <c r="M20" s="31"/>
      <c r="N20" s="36">
        <v>1769245.06</v>
      </c>
      <c r="O20" s="17">
        <v>2279454.23</v>
      </c>
    </row>
    <row r="21" spans="1:16" x14ac:dyDescent="0.35">
      <c r="A21" s="23">
        <v>4</v>
      </c>
      <c r="B21" s="91" t="s">
        <v>3</v>
      </c>
      <c r="C21" s="80"/>
      <c r="D21" s="80"/>
      <c r="E21" s="80"/>
      <c r="F21" s="80"/>
      <c r="G21" s="81"/>
      <c r="H21" s="26">
        <v>3.31</v>
      </c>
      <c r="I21" s="40">
        <v>105857</v>
      </c>
      <c r="J21" s="40">
        <v>1270287.3600000001</v>
      </c>
      <c r="K21" s="30"/>
      <c r="L21" s="30"/>
      <c r="M21" s="30"/>
      <c r="N21" s="36">
        <v>1123048.94</v>
      </c>
      <c r="O21" s="17">
        <v>1208473.6000000001</v>
      </c>
    </row>
    <row r="22" spans="1:16" s="1" customFormat="1" ht="15.5" x14ac:dyDescent="0.35">
      <c r="A22" s="23">
        <v>5</v>
      </c>
      <c r="B22" s="79" t="s">
        <v>4</v>
      </c>
      <c r="C22" s="80"/>
      <c r="D22" s="80"/>
      <c r="E22" s="80"/>
      <c r="F22" s="80"/>
      <c r="G22" s="81"/>
      <c r="H22" s="25">
        <v>4.2</v>
      </c>
      <c r="I22" s="40">
        <v>151924.79999999999</v>
      </c>
      <c r="J22" s="41">
        <v>1823098</v>
      </c>
      <c r="K22" s="31"/>
      <c r="L22" s="31"/>
      <c r="M22" s="31"/>
      <c r="N22" s="36">
        <v>1744521.29</v>
      </c>
      <c r="O22" s="17">
        <v>2240060</v>
      </c>
      <c r="P22" s="58"/>
    </row>
    <row r="23" spans="1:16" x14ac:dyDescent="0.35">
      <c r="A23" s="23">
        <v>6</v>
      </c>
      <c r="B23" s="79" t="s">
        <v>46</v>
      </c>
      <c r="C23" s="80"/>
      <c r="D23" s="80"/>
      <c r="E23" s="80"/>
      <c r="F23" s="80"/>
      <c r="G23" s="81"/>
      <c r="H23" s="27">
        <v>3.09</v>
      </c>
      <c r="I23" s="40">
        <v>106837</v>
      </c>
      <c r="J23" s="40">
        <v>1282049</v>
      </c>
      <c r="K23" s="31"/>
      <c r="L23" s="31"/>
      <c r="M23" s="31"/>
      <c r="N23" s="36">
        <v>1017157.23</v>
      </c>
      <c r="O23" s="60">
        <v>1142091</v>
      </c>
    </row>
    <row r="24" spans="1:16" x14ac:dyDescent="0.35">
      <c r="A24" s="23">
        <v>7</v>
      </c>
      <c r="B24" s="79" t="s">
        <v>6</v>
      </c>
      <c r="C24" s="80"/>
      <c r="D24" s="80"/>
      <c r="E24" s="80"/>
      <c r="F24" s="80"/>
      <c r="G24" s="81"/>
      <c r="H24" s="27" t="e">
        <f>I24/L16</f>
        <v>#DIV/0!</v>
      </c>
      <c r="I24" s="40">
        <v>10046.64</v>
      </c>
      <c r="J24" s="41">
        <v>120560</v>
      </c>
      <c r="K24" s="31"/>
      <c r="L24" s="31"/>
      <c r="M24" s="31"/>
      <c r="N24" s="36">
        <v>112681.32</v>
      </c>
      <c r="O24" s="17">
        <v>111664.4</v>
      </c>
    </row>
    <row r="25" spans="1:16" x14ac:dyDescent="0.35">
      <c r="A25" s="23">
        <v>8</v>
      </c>
      <c r="B25" s="104" t="s">
        <v>127</v>
      </c>
      <c r="C25" s="105"/>
      <c r="D25" s="105"/>
      <c r="E25" s="105"/>
      <c r="F25" s="105"/>
      <c r="G25" s="105"/>
      <c r="H25" s="2"/>
      <c r="I25" s="45">
        <v>12987</v>
      </c>
      <c r="J25" s="45">
        <v>155845.44</v>
      </c>
      <c r="K25" s="2"/>
      <c r="L25" s="2"/>
      <c r="M25" s="2"/>
      <c r="N25" s="37">
        <v>154584</v>
      </c>
      <c r="O25" s="60">
        <f>84703.68+121280</f>
        <v>205983.68</v>
      </c>
    </row>
    <row r="26" spans="1:16" ht="15.75" customHeight="1" x14ac:dyDescent="0.35">
      <c r="A26" s="23">
        <v>8</v>
      </c>
      <c r="B26" s="104" t="s">
        <v>142</v>
      </c>
      <c r="C26" s="105"/>
      <c r="D26" s="105"/>
      <c r="E26" s="105"/>
      <c r="F26" s="105"/>
      <c r="G26" s="105"/>
      <c r="H26" s="2"/>
      <c r="I26" s="45">
        <v>133500</v>
      </c>
      <c r="J26" s="45">
        <v>1602912</v>
      </c>
      <c r="K26" s="2"/>
      <c r="L26" s="2"/>
      <c r="M26" s="2"/>
      <c r="N26" s="37">
        <v>1602912</v>
      </c>
      <c r="O26" s="60" t="s">
        <v>143</v>
      </c>
    </row>
    <row r="27" spans="1:16" ht="15.5" x14ac:dyDescent="0.35">
      <c r="A27" s="86" t="s">
        <v>8</v>
      </c>
      <c r="B27" s="87"/>
      <c r="C27" s="87"/>
      <c r="D27" s="87"/>
      <c r="E27" s="87"/>
      <c r="F27" s="87"/>
      <c r="G27" s="88"/>
      <c r="H27" s="28" t="e">
        <f>SUM(H18:H24)</f>
        <v>#DIV/0!</v>
      </c>
      <c r="I27" s="29">
        <f>SUM(I18:I26)</f>
        <v>1069061.44</v>
      </c>
      <c r="J27" s="29">
        <f>SUM(J18:J25)</f>
        <v>11226753.799999999</v>
      </c>
      <c r="K27" s="38"/>
      <c r="L27" s="38"/>
      <c r="M27" s="38"/>
      <c r="N27" s="39">
        <f>SUM(N18:N26)</f>
        <v>12021360.309999999</v>
      </c>
      <c r="O27" s="59">
        <f>SUM(O18:O25)</f>
        <v>13485171.83</v>
      </c>
    </row>
  </sheetData>
  <mergeCells count="44">
    <mergeCell ref="N6:O6"/>
    <mergeCell ref="N7:O7"/>
    <mergeCell ref="N8:O8"/>
    <mergeCell ref="N9:O9"/>
    <mergeCell ref="N10:O10"/>
    <mergeCell ref="B7:H7"/>
    <mergeCell ref="I9:J9"/>
    <mergeCell ref="I7:J7"/>
    <mergeCell ref="A1:O1"/>
    <mergeCell ref="B3:H5"/>
    <mergeCell ref="I3:J5"/>
    <mergeCell ref="K3:L3"/>
    <mergeCell ref="N3:O5"/>
    <mergeCell ref="K5:L5"/>
    <mergeCell ref="A2:O2"/>
    <mergeCell ref="A3:A10"/>
    <mergeCell ref="B10:H10"/>
    <mergeCell ref="I10:J10"/>
    <mergeCell ref="B8:H8"/>
    <mergeCell ref="B6:H6"/>
    <mergeCell ref="I6:J6"/>
    <mergeCell ref="A27:G27"/>
    <mergeCell ref="B11:H11"/>
    <mergeCell ref="B18:G18"/>
    <mergeCell ref="B20:G20"/>
    <mergeCell ref="B21:G21"/>
    <mergeCell ref="B15:O15"/>
    <mergeCell ref="A16:O16"/>
    <mergeCell ref="B17:G17"/>
    <mergeCell ref="A12:A14"/>
    <mergeCell ref="K11:L11"/>
    <mergeCell ref="B22:G22"/>
    <mergeCell ref="B23:G23"/>
    <mergeCell ref="N11:O11"/>
    <mergeCell ref="B25:G25"/>
    <mergeCell ref="B19:G19"/>
    <mergeCell ref="B26:G26"/>
    <mergeCell ref="I8:J8"/>
    <mergeCell ref="B9:H9"/>
    <mergeCell ref="I11:J11"/>
    <mergeCell ref="B12:G14"/>
    <mergeCell ref="B24:G24"/>
    <mergeCell ref="I12:J12"/>
    <mergeCell ref="I14:J14"/>
  </mergeCells>
  <pageMargins left="0.25" right="0.25" top="0.75" bottom="0.75" header="0.3" footer="0.3"/>
  <pageSetup paperSize="9" orientation="landscape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E26" sqref="E26"/>
    </sheetView>
  </sheetViews>
  <sheetFormatPr defaultRowHeight="14.5" x14ac:dyDescent="0.35"/>
  <cols>
    <col min="1" max="1" width="11.54296875" customWidth="1"/>
    <col min="3" max="3" width="15.81640625" customWidth="1"/>
    <col min="4" max="4" width="11.26953125" customWidth="1"/>
    <col min="5" max="5" width="16.54296875" customWidth="1"/>
    <col min="6" max="6" width="15" customWidth="1"/>
    <col min="7" max="7" width="16.54296875" customWidth="1"/>
    <col min="8" max="8" width="14.26953125" customWidth="1"/>
  </cols>
  <sheetData>
    <row r="1" spans="1:10" ht="15.5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34" t="s">
        <v>124</v>
      </c>
      <c r="B2" s="134"/>
      <c r="C2" s="134"/>
      <c r="D2" s="134"/>
      <c r="E2" s="134"/>
      <c r="F2" s="134"/>
      <c r="G2" s="134"/>
      <c r="H2" s="134"/>
    </row>
    <row r="3" spans="1:10" x14ac:dyDescent="0.35">
      <c r="A3" s="134"/>
      <c r="B3" s="134"/>
      <c r="C3" s="134"/>
      <c r="D3" s="134"/>
      <c r="E3" s="134"/>
      <c r="F3" s="134"/>
      <c r="G3" s="134"/>
      <c r="H3" s="134"/>
    </row>
    <row r="4" spans="1:10" ht="15" thickBot="1" x14ac:dyDescent="0.4">
      <c r="A4" s="135"/>
      <c r="B4" s="135"/>
      <c r="C4" s="135"/>
      <c r="D4" s="135"/>
      <c r="E4" s="135"/>
      <c r="F4" s="135"/>
      <c r="G4" s="135"/>
      <c r="H4" s="135"/>
    </row>
    <row r="5" spans="1:10" x14ac:dyDescent="0.35">
      <c r="A5" s="136" t="s">
        <v>9</v>
      </c>
      <c r="B5" s="137"/>
      <c r="C5" s="140" t="s">
        <v>10</v>
      </c>
      <c r="D5" s="143" t="s">
        <v>11</v>
      </c>
      <c r="E5" s="143" t="s">
        <v>12</v>
      </c>
      <c r="F5" s="136" t="s">
        <v>13</v>
      </c>
      <c r="G5" s="146"/>
      <c r="H5" s="143" t="s">
        <v>14</v>
      </c>
    </row>
    <row r="6" spans="1:10" x14ac:dyDescent="0.35">
      <c r="A6" s="138"/>
      <c r="B6" s="139"/>
      <c r="C6" s="141"/>
      <c r="D6" s="144"/>
      <c r="E6" s="144"/>
      <c r="F6" s="147"/>
      <c r="G6" s="148"/>
      <c r="H6" s="144"/>
    </row>
    <row r="7" spans="1:10" ht="15" thickBot="1" x14ac:dyDescent="0.4">
      <c r="A7" s="138"/>
      <c r="B7" s="139"/>
      <c r="C7" s="141"/>
      <c r="D7" s="144"/>
      <c r="E7" s="144"/>
      <c r="F7" s="147"/>
      <c r="G7" s="148"/>
      <c r="H7" s="144"/>
    </row>
    <row r="8" spans="1:10" ht="16" thickBot="1" x14ac:dyDescent="0.4">
      <c r="A8" s="143" t="s">
        <v>15</v>
      </c>
      <c r="B8" s="143" t="s">
        <v>16</v>
      </c>
      <c r="C8" s="141"/>
      <c r="D8" s="144"/>
      <c r="E8" s="144"/>
      <c r="F8" s="5" t="s">
        <v>17</v>
      </c>
      <c r="G8" s="5" t="s">
        <v>55</v>
      </c>
      <c r="H8" s="144"/>
    </row>
    <row r="9" spans="1:10" ht="16" thickBot="1" x14ac:dyDescent="0.4">
      <c r="A9" s="145"/>
      <c r="B9" s="145"/>
      <c r="C9" s="142"/>
      <c r="D9" s="145"/>
      <c r="E9" s="145"/>
      <c r="F9" s="6">
        <v>0.13</v>
      </c>
      <c r="G9" s="5" t="s">
        <v>131</v>
      </c>
      <c r="H9" s="145"/>
    </row>
    <row r="10" spans="1:10" ht="15.5" thickBot="1" x14ac:dyDescent="0.4">
      <c r="A10" s="13">
        <v>1</v>
      </c>
      <c r="B10" s="14">
        <v>2</v>
      </c>
      <c r="C10" s="15">
        <v>3</v>
      </c>
      <c r="D10" s="14">
        <v>4</v>
      </c>
      <c r="E10" s="15">
        <v>5</v>
      </c>
      <c r="F10" s="14">
        <v>6</v>
      </c>
      <c r="G10" s="15">
        <v>7</v>
      </c>
      <c r="H10" s="14">
        <v>8</v>
      </c>
    </row>
    <row r="11" spans="1:10" x14ac:dyDescent="0.35">
      <c r="A11" s="126" t="s">
        <v>18</v>
      </c>
      <c r="B11" s="124">
        <v>1</v>
      </c>
      <c r="C11" s="124" t="s">
        <v>19</v>
      </c>
      <c r="D11" s="132">
        <v>1</v>
      </c>
      <c r="E11" s="124">
        <f>H11-F11</f>
        <v>86732.91</v>
      </c>
      <c r="F11" s="124">
        <f>H11*13/100</f>
        <v>12960.09</v>
      </c>
      <c r="G11" s="124">
        <v>30506.06</v>
      </c>
      <c r="H11" s="124">
        <v>99693</v>
      </c>
    </row>
    <row r="12" spans="1:10" ht="15" thickBot="1" x14ac:dyDescent="0.4">
      <c r="A12" s="131"/>
      <c r="B12" s="125"/>
      <c r="C12" s="125"/>
      <c r="D12" s="133"/>
      <c r="E12" s="125"/>
      <c r="F12" s="125"/>
      <c r="G12" s="125"/>
      <c r="H12" s="125"/>
    </row>
    <row r="13" spans="1:10" ht="16" thickBot="1" x14ac:dyDescent="0.4">
      <c r="A13" s="7" t="s">
        <v>20</v>
      </c>
      <c r="B13" s="5">
        <v>1</v>
      </c>
      <c r="C13" s="5" t="s">
        <v>21</v>
      </c>
      <c r="D13" s="8">
        <v>1</v>
      </c>
      <c r="E13" s="5">
        <f>H13-F13</f>
        <v>49094.1</v>
      </c>
      <c r="F13" s="5">
        <f>H13*13/100</f>
        <v>7335.9</v>
      </c>
      <c r="G13" s="5">
        <v>17267.580000000002</v>
      </c>
      <c r="H13" s="5">
        <v>56430</v>
      </c>
    </row>
    <row r="14" spans="1:10" ht="16" thickBot="1" x14ac:dyDescent="0.4">
      <c r="A14" s="9" t="s">
        <v>20</v>
      </c>
      <c r="B14" s="10">
        <v>1</v>
      </c>
      <c r="C14" s="10" t="s">
        <v>22</v>
      </c>
      <c r="D14" s="11">
        <v>1</v>
      </c>
      <c r="E14" s="10">
        <f>H14-F14</f>
        <v>26843.85</v>
      </c>
      <c r="F14" s="10">
        <f>H14*13/100</f>
        <v>4011.15</v>
      </c>
      <c r="G14" s="10">
        <v>9441.6299999999992</v>
      </c>
      <c r="H14" s="10">
        <v>30855</v>
      </c>
    </row>
    <row r="15" spans="1:10" ht="31.5" thickBot="1" x14ac:dyDescent="0.4">
      <c r="A15" s="7" t="s">
        <v>20</v>
      </c>
      <c r="B15" s="5">
        <v>1</v>
      </c>
      <c r="C15" s="5" t="s">
        <v>42</v>
      </c>
      <c r="D15" s="8">
        <v>1</v>
      </c>
      <c r="E15" s="5">
        <f>H15-F15</f>
        <v>17508.75</v>
      </c>
      <c r="F15" s="5">
        <f>H15*13/100</f>
        <v>2616.25</v>
      </c>
      <c r="G15" s="5">
        <v>6158.25</v>
      </c>
      <c r="H15" s="5">
        <v>20125</v>
      </c>
    </row>
    <row r="16" spans="1:10" ht="15.5" x14ac:dyDescent="0.35">
      <c r="A16" s="9" t="s">
        <v>20</v>
      </c>
      <c r="B16" s="10">
        <v>1</v>
      </c>
      <c r="C16" s="10" t="s">
        <v>23</v>
      </c>
      <c r="D16" s="11">
        <v>1</v>
      </c>
      <c r="E16" s="10">
        <f>H16-F16</f>
        <v>22317.239999999998</v>
      </c>
      <c r="F16" s="10">
        <f>H16*13/100</f>
        <v>3334.76</v>
      </c>
      <c r="G16" s="10">
        <v>7849.51</v>
      </c>
      <c r="H16" s="10">
        <v>25652</v>
      </c>
    </row>
    <row r="17" spans="1:8" x14ac:dyDescent="0.35">
      <c r="A17" s="126" t="s">
        <v>18</v>
      </c>
      <c r="B17" s="124">
        <v>1</v>
      </c>
      <c r="C17" s="124" t="s">
        <v>24</v>
      </c>
      <c r="D17" s="129">
        <v>1</v>
      </c>
      <c r="E17" s="124">
        <f>H17-F17</f>
        <v>18873.954000000002</v>
      </c>
      <c r="F17" s="124">
        <f>H17*13/100</f>
        <v>2820.2460000000005</v>
      </c>
      <c r="G17" s="124">
        <v>6638.43</v>
      </c>
      <c r="H17" s="124">
        <v>21694.2</v>
      </c>
    </row>
    <row r="18" spans="1:8" ht="15" thickBot="1" x14ac:dyDescent="0.4">
      <c r="A18" s="127"/>
      <c r="B18" s="128"/>
      <c r="C18" s="128"/>
      <c r="D18" s="130"/>
      <c r="E18" s="128"/>
      <c r="F18" s="128"/>
      <c r="G18" s="128"/>
      <c r="H18" s="128"/>
    </row>
    <row r="19" spans="1:8" ht="16" thickBot="1" x14ac:dyDescent="0.4">
      <c r="A19" s="121" t="s">
        <v>25</v>
      </c>
      <c r="B19" s="122"/>
      <c r="C19" s="123"/>
      <c r="D19" s="4">
        <v>6</v>
      </c>
      <c r="E19" s="4">
        <f>SUM(E11:E18)</f>
        <v>221370.804</v>
      </c>
      <c r="F19" s="4">
        <f>SUM(F11:F18)</f>
        <v>33078.396000000001</v>
      </c>
      <c r="G19" s="4">
        <f>SUM(G11:G18)</f>
        <v>77861.459999999992</v>
      </c>
      <c r="H19" s="5">
        <f>SUM(H11:H18)</f>
        <v>254449.2</v>
      </c>
    </row>
  </sheetData>
  <mergeCells count="26">
    <mergeCell ref="E11:E12"/>
    <mergeCell ref="A2:H4"/>
    <mergeCell ref="A5:B7"/>
    <mergeCell ref="C5:C9"/>
    <mergeCell ref="D5:D9"/>
    <mergeCell ref="E5:E9"/>
    <mergeCell ref="F5:G7"/>
    <mergeCell ref="H5:H9"/>
    <mergeCell ref="A8:A9"/>
    <mergeCell ref="B8:B9"/>
    <mergeCell ref="A19:C19"/>
    <mergeCell ref="F11:F12"/>
    <mergeCell ref="G11:G12"/>
    <mergeCell ref="H11:H12"/>
    <mergeCell ref="A17:A18"/>
    <mergeCell ref="B17:B18"/>
    <mergeCell ref="C17:C18"/>
    <mergeCell ref="D17:D18"/>
    <mergeCell ref="E17:E18"/>
    <mergeCell ref="F17:F18"/>
    <mergeCell ref="G17:G18"/>
    <mergeCell ref="H17:H18"/>
    <mergeCell ref="A11:A12"/>
    <mergeCell ref="B11:B12"/>
    <mergeCell ref="C11:C12"/>
    <mergeCell ref="D11:D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D40"/>
  <sheetViews>
    <sheetView topLeftCell="A4" workbookViewId="0">
      <selection activeCell="C22" sqref="C22"/>
    </sheetView>
  </sheetViews>
  <sheetFormatPr defaultRowHeight="14.5" x14ac:dyDescent="0.35"/>
  <cols>
    <col min="1" max="1" width="46.453125" customWidth="1"/>
    <col min="2" max="2" width="14.7265625" customWidth="1"/>
    <col min="3" max="3" width="86.1796875" customWidth="1"/>
    <col min="4" max="4" width="28" customWidth="1"/>
  </cols>
  <sheetData>
    <row r="1" spans="1:4" ht="15.5" x14ac:dyDescent="0.35">
      <c r="A1" s="149" t="s">
        <v>121</v>
      </c>
      <c r="B1" s="149"/>
      <c r="C1" s="149"/>
      <c r="D1" s="2" t="s">
        <v>126</v>
      </c>
    </row>
    <row r="2" spans="1:4" ht="15.5" x14ac:dyDescent="0.35">
      <c r="A2" s="33" t="s">
        <v>59</v>
      </c>
      <c r="B2" s="33">
        <v>36860</v>
      </c>
      <c r="C2" s="33" t="s">
        <v>87</v>
      </c>
      <c r="D2" s="2"/>
    </row>
    <row r="3" spans="1:4" ht="31" x14ac:dyDescent="0.35">
      <c r="A3" s="33" t="s">
        <v>47</v>
      </c>
      <c r="B3" s="33">
        <v>18600</v>
      </c>
      <c r="C3" s="33" t="s">
        <v>116</v>
      </c>
      <c r="D3" s="50" t="s">
        <v>135</v>
      </c>
    </row>
    <row r="4" spans="1:4" ht="15.5" x14ac:dyDescent="0.35">
      <c r="A4" s="33" t="s">
        <v>43</v>
      </c>
      <c r="B4" s="33">
        <v>442000</v>
      </c>
      <c r="C4" s="33" t="s">
        <v>88</v>
      </c>
      <c r="D4" s="51" t="s">
        <v>134</v>
      </c>
    </row>
    <row r="5" spans="1:4" ht="15.5" x14ac:dyDescent="0.35">
      <c r="A5" s="33" t="s">
        <v>60</v>
      </c>
      <c r="B5" s="33">
        <v>121280</v>
      </c>
      <c r="C5" s="33" t="s">
        <v>89</v>
      </c>
      <c r="D5" s="52" t="s">
        <v>136</v>
      </c>
    </row>
    <row r="6" spans="1:4" ht="15.5" x14ac:dyDescent="0.35">
      <c r="A6" s="33" t="s">
        <v>48</v>
      </c>
      <c r="B6" s="33">
        <v>70000</v>
      </c>
      <c r="C6" s="33" t="s">
        <v>90</v>
      </c>
      <c r="D6" s="53" t="s">
        <v>137</v>
      </c>
    </row>
    <row r="7" spans="1:4" ht="15.5" x14ac:dyDescent="0.35">
      <c r="A7" s="33" t="s">
        <v>61</v>
      </c>
      <c r="B7" s="33">
        <v>77058</v>
      </c>
      <c r="C7" s="33" t="s">
        <v>91</v>
      </c>
      <c r="D7" s="49" t="s">
        <v>138</v>
      </c>
    </row>
    <row r="8" spans="1:4" ht="15.5" x14ac:dyDescent="0.35">
      <c r="A8" s="55" t="s">
        <v>123</v>
      </c>
      <c r="B8" s="55" t="s">
        <v>62</v>
      </c>
      <c r="C8" s="55" t="s">
        <v>150</v>
      </c>
      <c r="D8" s="56" t="s">
        <v>133</v>
      </c>
    </row>
    <row r="9" spans="1:4" ht="15.5" x14ac:dyDescent="0.35">
      <c r="A9" s="55" t="s">
        <v>122</v>
      </c>
      <c r="B9" s="55" t="s">
        <v>63</v>
      </c>
      <c r="C9" s="55" t="s">
        <v>150</v>
      </c>
      <c r="D9" s="56" t="s">
        <v>139</v>
      </c>
    </row>
    <row r="10" spans="1:4" ht="15.5" x14ac:dyDescent="0.35">
      <c r="A10" s="33" t="s">
        <v>64</v>
      </c>
      <c r="B10" s="33">
        <v>29875</v>
      </c>
      <c r="C10" s="33" t="s">
        <v>92</v>
      </c>
      <c r="D10" s="51" t="s">
        <v>134</v>
      </c>
    </row>
    <row r="11" spans="1:4" ht="15.5" x14ac:dyDescent="0.35">
      <c r="A11" s="33" t="s">
        <v>65</v>
      </c>
      <c r="B11" s="33">
        <v>14773</v>
      </c>
      <c r="C11" s="33" t="s">
        <v>93</v>
      </c>
      <c r="D11" s="49" t="s">
        <v>138</v>
      </c>
    </row>
    <row r="12" spans="1:4" ht="31" x14ac:dyDescent="0.35">
      <c r="A12" s="33" t="s">
        <v>107</v>
      </c>
      <c r="B12" s="33">
        <v>14770</v>
      </c>
      <c r="C12" s="33" t="s">
        <v>109</v>
      </c>
      <c r="D12" s="54" t="s">
        <v>140</v>
      </c>
    </row>
    <row r="13" spans="1:4" ht="31" x14ac:dyDescent="0.35">
      <c r="A13" s="33" t="s">
        <v>66</v>
      </c>
      <c r="B13" s="33">
        <v>180000</v>
      </c>
      <c r="C13" s="33" t="s">
        <v>94</v>
      </c>
      <c r="D13" s="51" t="s">
        <v>134</v>
      </c>
    </row>
    <row r="14" spans="1:4" ht="31" x14ac:dyDescent="0.35">
      <c r="A14" s="33" t="s">
        <v>49</v>
      </c>
      <c r="B14" s="33">
        <v>4000</v>
      </c>
      <c r="C14" s="33" t="s">
        <v>108</v>
      </c>
      <c r="D14" s="49" t="s">
        <v>138</v>
      </c>
    </row>
    <row r="15" spans="1:4" ht="15.5" x14ac:dyDescent="0.35">
      <c r="A15" s="33" t="s">
        <v>67</v>
      </c>
      <c r="B15" s="33">
        <v>48000</v>
      </c>
      <c r="C15" s="34" t="s">
        <v>95</v>
      </c>
      <c r="D15" s="54" t="s">
        <v>140</v>
      </c>
    </row>
    <row r="16" spans="1:4" ht="46.5" x14ac:dyDescent="0.35">
      <c r="A16" s="33" t="s">
        <v>68</v>
      </c>
      <c r="B16" s="33">
        <v>32126.12</v>
      </c>
      <c r="C16" s="33" t="s">
        <v>96</v>
      </c>
      <c r="D16" s="54" t="s">
        <v>140</v>
      </c>
    </row>
    <row r="17" spans="1:4" ht="46.5" x14ac:dyDescent="0.35">
      <c r="A17" s="33" t="s">
        <v>69</v>
      </c>
      <c r="B17" s="33">
        <v>77264</v>
      </c>
      <c r="C17" s="33" t="s">
        <v>97</v>
      </c>
      <c r="D17" s="50" t="s">
        <v>135</v>
      </c>
    </row>
    <row r="18" spans="1:4" ht="15.5" x14ac:dyDescent="0.35">
      <c r="A18" s="33" t="s">
        <v>50</v>
      </c>
      <c r="B18" s="33">
        <v>874032.5</v>
      </c>
      <c r="C18" s="33" t="s">
        <v>98</v>
      </c>
      <c r="D18" s="53" t="s">
        <v>137</v>
      </c>
    </row>
    <row r="19" spans="1:4" ht="15.5" x14ac:dyDescent="0.35">
      <c r="A19" s="33" t="s">
        <v>70</v>
      </c>
      <c r="B19" s="33">
        <v>72600</v>
      </c>
      <c r="C19" s="33" t="s">
        <v>99</v>
      </c>
      <c r="D19" s="49" t="s">
        <v>138</v>
      </c>
    </row>
    <row r="20" spans="1:4" ht="46.5" x14ac:dyDescent="0.35">
      <c r="A20" s="33" t="s">
        <v>71</v>
      </c>
      <c r="B20" s="33">
        <v>45314</v>
      </c>
      <c r="C20" s="33" t="s">
        <v>100</v>
      </c>
      <c r="D20" s="49" t="s">
        <v>138</v>
      </c>
    </row>
    <row r="21" spans="1:4" ht="15.5" x14ac:dyDescent="0.35">
      <c r="A21" s="33" t="s">
        <v>72</v>
      </c>
      <c r="B21" s="33">
        <v>7200</v>
      </c>
      <c r="C21" s="33" t="s">
        <v>101</v>
      </c>
      <c r="D21" s="54" t="s">
        <v>140</v>
      </c>
    </row>
    <row r="22" spans="1:4" ht="93" x14ac:dyDescent="0.35">
      <c r="A22" s="33" t="s">
        <v>73</v>
      </c>
      <c r="B22" s="33">
        <v>448700</v>
      </c>
      <c r="C22" s="33" t="s">
        <v>102</v>
      </c>
      <c r="D22" s="51" t="s">
        <v>134</v>
      </c>
    </row>
    <row r="23" spans="1:4" ht="15.5" x14ac:dyDescent="0.35">
      <c r="A23" s="33" t="s">
        <v>104</v>
      </c>
      <c r="B23" s="33">
        <v>14500</v>
      </c>
      <c r="C23" s="33" t="s">
        <v>103</v>
      </c>
      <c r="D23" s="51" t="s">
        <v>134</v>
      </c>
    </row>
    <row r="24" spans="1:4" ht="15.5" x14ac:dyDescent="0.35">
      <c r="A24" s="33" t="s">
        <v>74</v>
      </c>
      <c r="B24" s="33">
        <v>45000</v>
      </c>
      <c r="C24" s="33" t="s">
        <v>105</v>
      </c>
      <c r="D24" s="50" t="s">
        <v>135</v>
      </c>
    </row>
    <row r="25" spans="1:4" s="65" customFormat="1" ht="18" customHeight="1" x14ac:dyDescent="0.35">
      <c r="A25" s="63" t="s">
        <v>146</v>
      </c>
      <c r="B25" s="63">
        <v>3613500</v>
      </c>
      <c r="C25" s="63" t="s">
        <v>147</v>
      </c>
      <c r="D25" s="64" t="s">
        <v>148</v>
      </c>
    </row>
    <row r="26" spans="1:4" ht="46.5" x14ac:dyDescent="0.35">
      <c r="A26" s="33" t="s">
        <v>41</v>
      </c>
      <c r="B26" s="33">
        <v>262950</v>
      </c>
      <c r="C26" s="33" t="s">
        <v>106</v>
      </c>
      <c r="D26" s="51" t="s">
        <v>134</v>
      </c>
    </row>
    <row r="27" spans="1:4" ht="15.5" x14ac:dyDescent="0.35">
      <c r="A27" s="33" t="s">
        <v>75</v>
      </c>
      <c r="B27" s="33">
        <v>24060</v>
      </c>
      <c r="C27" s="33" t="s">
        <v>110</v>
      </c>
      <c r="D27" s="54" t="s">
        <v>140</v>
      </c>
    </row>
    <row r="28" spans="1:4" ht="15.5" x14ac:dyDescent="0.35">
      <c r="A28" s="55" t="s">
        <v>76</v>
      </c>
      <c r="B28" s="55" t="s">
        <v>77</v>
      </c>
      <c r="C28" s="55" t="s">
        <v>150</v>
      </c>
      <c r="D28" s="56" t="s">
        <v>151</v>
      </c>
    </row>
    <row r="29" spans="1:4" ht="15.5" x14ac:dyDescent="0.35">
      <c r="A29" s="33" t="s">
        <v>78</v>
      </c>
      <c r="B29" s="33">
        <v>113200</v>
      </c>
      <c r="C29" s="33" t="s">
        <v>111</v>
      </c>
      <c r="D29" s="51" t="s">
        <v>134</v>
      </c>
    </row>
    <row r="30" spans="1:4" ht="31" x14ac:dyDescent="0.35">
      <c r="A30" s="33" t="s">
        <v>79</v>
      </c>
      <c r="B30" s="33">
        <v>4800</v>
      </c>
      <c r="C30" s="33" t="s">
        <v>112</v>
      </c>
      <c r="D30" s="53" t="s">
        <v>137</v>
      </c>
    </row>
    <row r="31" spans="1:4" ht="31" x14ac:dyDescent="0.35">
      <c r="A31" s="33" t="s">
        <v>51</v>
      </c>
      <c r="B31" s="33">
        <v>62500</v>
      </c>
      <c r="C31" s="33" t="s">
        <v>113</v>
      </c>
      <c r="D31" s="54" t="s">
        <v>140</v>
      </c>
    </row>
    <row r="32" spans="1:4" ht="15.5" x14ac:dyDescent="0.35">
      <c r="A32" s="33" t="s">
        <v>80</v>
      </c>
      <c r="B32" s="33">
        <v>16800</v>
      </c>
      <c r="C32" s="33" t="s">
        <v>114</v>
      </c>
      <c r="D32" s="54" t="s">
        <v>140</v>
      </c>
    </row>
    <row r="33" spans="1:4" ht="31" x14ac:dyDescent="0.35">
      <c r="A33" s="33" t="s">
        <v>81</v>
      </c>
      <c r="B33" s="33">
        <v>42600</v>
      </c>
      <c r="C33" s="33" t="s">
        <v>115</v>
      </c>
      <c r="D33" s="54" t="s">
        <v>140</v>
      </c>
    </row>
    <row r="34" spans="1:4" ht="15.5" x14ac:dyDescent="0.35">
      <c r="A34" s="33" t="s">
        <v>120</v>
      </c>
      <c r="B34" s="33"/>
      <c r="C34" s="33"/>
      <c r="D34" s="2"/>
    </row>
    <row r="35" spans="1:4" ht="31" x14ac:dyDescent="0.35">
      <c r="A35" s="33" t="s">
        <v>82</v>
      </c>
      <c r="B35" s="33">
        <v>44580</v>
      </c>
      <c r="C35" s="33" t="s">
        <v>117</v>
      </c>
      <c r="D35" s="54" t="s">
        <v>140</v>
      </c>
    </row>
    <row r="36" spans="1:4" ht="31" x14ac:dyDescent="0.35">
      <c r="A36" s="55" t="s">
        <v>52</v>
      </c>
      <c r="B36" s="55" t="s">
        <v>83</v>
      </c>
      <c r="C36" s="55" t="s">
        <v>150</v>
      </c>
      <c r="D36" s="56" t="s">
        <v>149</v>
      </c>
    </row>
    <row r="37" spans="1:4" ht="31" x14ac:dyDescent="0.35">
      <c r="A37" s="33" t="s">
        <v>53</v>
      </c>
      <c r="B37" s="33" t="s">
        <v>54</v>
      </c>
      <c r="C37" s="33" t="s">
        <v>132</v>
      </c>
      <c r="D37" s="54" t="s">
        <v>140</v>
      </c>
    </row>
    <row r="38" spans="1:4" ht="15.5" x14ac:dyDescent="0.35">
      <c r="A38" s="33" t="s">
        <v>84</v>
      </c>
      <c r="B38" s="33">
        <v>22000</v>
      </c>
      <c r="C38" s="33" t="s">
        <v>118</v>
      </c>
      <c r="D38" s="54" t="s">
        <v>140</v>
      </c>
    </row>
    <row r="39" spans="1:4" ht="15.5" x14ac:dyDescent="0.35">
      <c r="A39" s="33" t="s">
        <v>85</v>
      </c>
      <c r="B39" s="33">
        <v>231849.62</v>
      </c>
      <c r="C39" s="33" t="s">
        <v>119</v>
      </c>
      <c r="D39" s="57" t="s">
        <v>141</v>
      </c>
    </row>
    <row r="40" spans="1:4" ht="15" x14ac:dyDescent="0.35">
      <c r="A40" s="35" t="s">
        <v>86</v>
      </c>
      <c r="B40" s="35">
        <f>SUM(B2:B39)</f>
        <v>7112792.2400000002</v>
      </c>
      <c r="C40" s="35"/>
      <c r="D40" s="2"/>
    </row>
  </sheetData>
  <autoFilter ref="A1:D41">
    <filterColumn colId="0" showButton="0"/>
    <filterColumn colId="1" showButton="0"/>
  </autoFilter>
  <mergeCells count="1">
    <mergeCell ref="A1:C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</vt:lpstr>
      <vt:lpstr>ШР</vt:lpstr>
      <vt:lpstr>Расходы  за 2024 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user</cp:lastModifiedBy>
  <cp:lastPrinted>2025-05-13T10:24:04Z</cp:lastPrinted>
  <dcterms:created xsi:type="dcterms:W3CDTF">2015-02-03T13:42:48Z</dcterms:created>
  <dcterms:modified xsi:type="dcterms:W3CDTF">2025-05-27T04:51:43Z</dcterms:modified>
</cp:coreProperties>
</file>